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<sst xmlns="http://schemas.openxmlformats.org/spreadsheetml/2006/main" count="41" uniqueCount="20">
  <si>
    <t>Mail.ru</t>
  </si>
  <si>
    <t>Ростелеком а.п.</t>
  </si>
  <si>
    <t>PowerShares Nasdaq Internet</t>
  </si>
  <si>
    <t>МТС</t>
  </si>
  <si>
    <t>Google</t>
  </si>
  <si>
    <t>IBS Group</t>
  </si>
  <si>
    <t>Baidu</t>
  </si>
  <si>
    <t>Amazon</t>
  </si>
  <si>
    <t>Apple</t>
  </si>
  <si>
    <t>Мегафон</t>
  </si>
  <si>
    <r>
      <t xml:space="preserve">Динамика акций 10 компаний, входящих в ПИФ Сбербанк </t>
    </r>
    <r>
      <rPr>
        <sz val="11"/>
        <color indexed="8"/>
        <rFont val="Calibri"/>
        <family val="2"/>
      </rPr>
      <t>−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Глобальный интернет. Изменение по году</t>
    </r>
  </si>
  <si>
    <t>Высчитываем долю эмитентов, если на 10-ку</t>
  </si>
  <si>
    <t>оглашенных компаний приходится не 69%,</t>
  </si>
  <si>
    <t>а все 100% капитала</t>
  </si>
  <si>
    <t>Измение по году в %</t>
  </si>
  <si>
    <t>перед 2012</t>
  </si>
  <si>
    <t>перед 2010</t>
  </si>
  <si>
    <t>S&amp;P 500</t>
  </si>
  <si>
    <t>Итого Глобальный Интернет</t>
  </si>
  <si>
    <r>
      <t xml:space="preserve">Сбер </t>
    </r>
    <r>
      <rPr>
        <sz val="11"/>
        <color indexed="8"/>
        <rFont val="Calibri"/>
        <family val="2"/>
      </rPr>
      <t>−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Глобальный Интернет (модельный портфель)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</si>
</sst>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%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Alignment="1">
      <alignment horizontal="right"/>
    </xf>
    <xf numFmtId="4" fontId="0" fillId="33" borderId="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7" borderId="10" xfId="0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7" borderId="12" xfId="0" applyFill="1" applyBorder="1" applyAlignment="1">
      <alignment/>
    </xf>
    <xf numFmtId="0" fontId="0" fillId="34" borderId="0" xfId="0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0" fillId="9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9"/>
          <c:w val="0.9542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Лист1!$E$58</c:f>
              <c:strCache>
                <c:ptCount val="1"/>
                <c:pt idx="0">
                  <c:v>Сбер − Глобальный Интернет (модельный портфель)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Лист1!$F$57:$L$57</c:f>
              <c:numCache/>
            </c:numRef>
          </c:cat>
          <c:val>
            <c:numRef>
              <c:f>Лист1!$F$58:$L$58</c:f>
              <c:numCache/>
            </c:numRef>
          </c:val>
          <c:smooth val="0"/>
        </c:ser>
        <c:ser>
          <c:idx val="1"/>
          <c:order val="1"/>
          <c:tx>
            <c:strRef>
              <c:f>Лист1!$E$59</c:f>
              <c:strCache>
                <c:ptCount val="1"/>
                <c:pt idx="0">
                  <c:v>S&amp;P 500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Лист1!$F$57:$L$57</c:f>
              <c:numCache/>
            </c:numRef>
          </c:cat>
          <c:val>
            <c:numRef>
              <c:f>Лист1!$F$59:$L$59</c:f>
              <c:numCache/>
            </c:numRef>
          </c:val>
          <c:smooth val="0"/>
        </c:ser>
        <c:marker val="1"/>
        <c:axId val="32706684"/>
        <c:axId val="25924701"/>
      </c:lineChart>
      <c:catAx>
        <c:axId val="327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924701"/>
        <c:crosses val="autoZero"/>
        <c:auto val="0"/>
        <c:lblOffset val="100"/>
        <c:tickLblSkip val="1"/>
        <c:noMultiLvlLbl val="0"/>
      </c:catAx>
      <c:valAx>
        <c:axId val="259247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06684"/>
        <c:crossesAt val="1"/>
        <c:crossBetween val="midCat"/>
        <c:dispUnits/>
      </c:valAx>
      <c:spPr>
        <a:solidFill>
          <a:srgbClr val="EEEC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74725"/>
          <c:w val="0.737"/>
          <c:h val="0.2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61</xdr:row>
      <xdr:rowOff>85725</xdr:rowOff>
    </xdr:from>
    <xdr:to>
      <xdr:col>9</xdr:col>
      <xdr:colOff>180975</xdr:colOff>
      <xdr:row>75</xdr:row>
      <xdr:rowOff>19050</xdr:rowOff>
    </xdr:to>
    <xdr:graphicFrame>
      <xdr:nvGraphicFramePr>
        <xdr:cNvPr id="1" name="Диаграмма 1"/>
        <xdr:cNvGraphicFramePr/>
      </xdr:nvGraphicFramePr>
      <xdr:xfrm>
        <a:off x="3000375" y="11706225"/>
        <a:ext cx="2667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zoomScalePageLayoutView="0" workbookViewId="0" topLeftCell="A1">
      <selection activeCell="D82" sqref="D82:D83"/>
    </sheetView>
  </sheetViews>
  <sheetFormatPr defaultColWidth="9.140625" defaultRowHeight="15"/>
  <cols>
    <col min="1" max="16384" width="9.140625" style="1" customWidth="1"/>
  </cols>
  <sheetData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18"/>
      <c r="B3" s="18" t="s">
        <v>10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5">
      <c r="B5" s="2"/>
      <c r="C5" s="2"/>
      <c r="D5" s="2"/>
      <c r="E5" s="2"/>
      <c r="F5" s="2">
        <v>2007</v>
      </c>
      <c r="G5" s="2">
        <v>2008</v>
      </c>
      <c r="H5" s="2">
        <v>2009</v>
      </c>
      <c r="I5" s="2">
        <v>2010</v>
      </c>
      <c r="J5" s="2">
        <v>2011</v>
      </c>
      <c r="K5" s="2">
        <v>2012</v>
      </c>
      <c r="L5" s="2">
        <v>2013</v>
      </c>
    </row>
    <row r="6" spans="2:12" ht="15">
      <c r="B6" s="1" t="s">
        <v>0</v>
      </c>
      <c r="E6" s="8">
        <v>11.7</v>
      </c>
      <c r="F6" s="8"/>
      <c r="G6" s="8"/>
      <c r="H6" s="8"/>
      <c r="I6" s="8">
        <v>31.84</v>
      </c>
      <c r="J6" s="8">
        <v>29.52</v>
      </c>
      <c r="K6" s="8">
        <v>33.27</v>
      </c>
      <c r="L6" s="8">
        <v>44.6</v>
      </c>
    </row>
    <row r="7" spans="2:12" ht="15">
      <c r="B7" s="1" t="s">
        <v>1</v>
      </c>
      <c r="E7" s="8">
        <v>10.1</v>
      </c>
      <c r="F7" s="8">
        <v>53.33</v>
      </c>
      <c r="G7" s="8">
        <v>13.94</v>
      </c>
      <c r="H7" s="8">
        <v>71.87</v>
      </c>
      <c r="I7" s="8">
        <v>77.9</v>
      </c>
      <c r="J7" s="8">
        <v>89.26</v>
      </c>
      <c r="K7" s="8">
        <v>88.59</v>
      </c>
      <c r="L7" s="8">
        <v>74.83</v>
      </c>
    </row>
    <row r="8" spans="2:12" ht="15">
      <c r="B8" s="1" t="s">
        <v>2</v>
      </c>
      <c r="E8" s="8">
        <v>8.9</v>
      </c>
      <c r="F8" s="9"/>
      <c r="G8" s="9">
        <v>13.3</v>
      </c>
      <c r="H8" s="9">
        <v>25.91</v>
      </c>
      <c r="I8" s="9">
        <v>34.69</v>
      </c>
      <c r="J8" s="9">
        <v>34.54</v>
      </c>
      <c r="K8" s="9">
        <v>40.74</v>
      </c>
      <c r="L8" s="9">
        <v>68.47</v>
      </c>
    </row>
    <row r="9" spans="2:12" ht="15">
      <c r="B9" s="1" t="s">
        <v>3</v>
      </c>
      <c r="E9" s="8">
        <v>8.8</v>
      </c>
      <c r="F9" s="9">
        <v>310</v>
      </c>
      <c r="G9" s="9">
        <v>111</v>
      </c>
      <c r="H9" s="9">
        <v>233.1</v>
      </c>
      <c r="I9" s="9">
        <v>249.8</v>
      </c>
      <c r="J9" s="9">
        <v>213.4</v>
      </c>
      <c r="K9" s="9">
        <v>255.1</v>
      </c>
      <c r="L9" s="9">
        <v>328.3</v>
      </c>
    </row>
    <row r="10" spans="2:12" ht="15">
      <c r="B10" s="1" t="s">
        <v>4</v>
      </c>
      <c r="E10" s="8">
        <v>6.9</v>
      </c>
      <c r="F10" s="9">
        <v>702.53</v>
      </c>
      <c r="G10" s="9">
        <v>321.32</v>
      </c>
      <c r="H10" s="9">
        <v>600</v>
      </c>
      <c r="I10" s="9">
        <v>594</v>
      </c>
      <c r="J10" s="9">
        <v>646</v>
      </c>
      <c r="K10" s="9">
        <v>700</v>
      </c>
      <c r="L10" s="9">
        <v>1120</v>
      </c>
    </row>
    <row r="11" spans="2:12" ht="15">
      <c r="B11" s="1" t="s">
        <v>9</v>
      </c>
      <c r="E11" s="8">
        <v>5.6</v>
      </c>
      <c r="F11" s="8"/>
      <c r="G11" s="8"/>
      <c r="H11" s="8"/>
      <c r="I11" s="8"/>
      <c r="J11" s="8"/>
      <c r="K11" s="8">
        <v>723</v>
      </c>
      <c r="L11" s="8">
        <v>1107</v>
      </c>
    </row>
    <row r="12" spans="2:12" ht="15">
      <c r="B12" s="1" t="s">
        <v>5</v>
      </c>
      <c r="E12" s="8">
        <v>5</v>
      </c>
      <c r="F12" s="8"/>
      <c r="G12" s="8"/>
      <c r="H12" s="8"/>
      <c r="I12" s="8"/>
      <c r="J12" s="8">
        <v>15.54</v>
      </c>
      <c r="K12" s="8">
        <v>15.45</v>
      </c>
      <c r="L12" s="8">
        <v>24.51</v>
      </c>
    </row>
    <row r="13" spans="2:12" ht="15">
      <c r="B13" s="4" t="s">
        <v>6</v>
      </c>
      <c r="C13" s="4"/>
      <c r="D13" s="4"/>
      <c r="E13" s="10">
        <v>4.5</v>
      </c>
      <c r="F13" s="10">
        <v>39.89</v>
      </c>
      <c r="G13" s="10">
        <v>13.5</v>
      </c>
      <c r="H13" s="10">
        <v>40.6</v>
      </c>
      <c r="I13" s="10">
        <v>96.5</v>
      </c>
      <c r="J13" s="10">
        <v>116.5</v>
      </c>
      <c r="K13" s="10">
        <v>99</v>
      </c>
      <c r="L13" s="10">
        <v>177.88</v>
      </c>
    </row>
    <row r="14" spans="2:12" ht="15">
      <c r="B14" s="4" t="s">
        <v>7</v>
      </c>
      <c r="C14" s="4"/>
      <c r="D14" s="4"/>
      <c r="E14" s="10">
        <v>3.9</v>
      </c>
      <c r="F14" s="10">
        <v>94</v>
      </c>
      <c r="G14" s="10">
        <v>54.2</v>
      </c>
      <c r="H14" s="10">
        <v>131</v>
      </c>
      <c r="I14" s="10">
        <v>180</v>
      </c>
      <c r="J14" s="10">
        <v>173</v>
      </c>
      <c r="K14" s="10">
        <v>245</v>
      </c>
      <c r="L14" s="10">
        <v>398.8</v>
      </c>
    </row>
    <row r="15" spans="2:12" ht="15">
      <c r="B15" s="2" t="s">
        <v>8</v>
      </c>
      <c r="C15" s="2"/>
      <c r="D15" s="2"/>
      <c r="E15" s="11">
        <v>3.6</v>
      </c>
      <c r="F15" s="11">
        <v>200</v>
      </c>
      <c r="G15" s="11">
        <v>90.7</v>
      </c>
      <c r="H15" s="11">
        <v>203</v>
      </c>
      <c r="I15" s="11">
        <v>322.5</v>
      </c>
      <c r="J15" s="11">
        <v>405</v>
      </c>
      <c r="K15" s="11">
        <v>509.6</v>
      </c>
      <c r="L15" s="11">
        <v>561</v>
      </c>
    </row>
    <row r="16" spans="5:12" ht="15">
      <c r="E16" s="8">
        <f>SUM(E6:E15)</f>
        <v>69</v>
      </c>
      <c r="F16" s="8"/>
      <c r="G16" s="8"/>
      <c r="H16" s="8"/>
      <c r="I16" s="8"/>
      <c r="J16" s="8"/>
      <c r="K16" s="8"/>
      <c r="L16" s="8"/>
    </row>
    <row r="18" spans="1:12" ht="15">
      <c r="A18" s="12"/>
      <c r="B18" s="12" t="s">
        <v>11</v>
      </c>
      <c r="C18" s="12"/>
      <c r="D18" s="12"/>
      <c r="E18" s="12"/>
      <c r="F18" s="12"/>
      <c r="G18" s="22" t="s">
        <v>14</v>
      </c>
      <c r="H18" s="12"/>
      <c r="I18" s="12"/>
      <c r="J18" s="12"/>
      <c r="K18" s="12"/>
      <c r="L18" s="12"/>
    </row>
    <row r="19" spans="1:7" ht="15">
      <c r="A19" s="12"/>
      <c r="B19" s="12" t="s">
        <v>12</v>
      </c>
      <c r="C19" s="12"/>
      <c r="D19" s="12"/>
      <c r="E19" s="12"/>
      <c r="F19" s="12"/>
      <c r="G19" s="14"/>
    </row>
    <row r="20" spans="1:17" ht="15">
      <c r="A20" s="18"/>
      <c r="B20" s="18" t="s">
        <v>13</v>
      </c>
      <c r="C20" s="18"/>
      <c r="D20" s="18"/>
      <c r="E20" s="18"/>
      <c r="F20" s="18"/>
      <c r="G20" s="15">
        <v>2008</v>
      </c>
      <c r="H20" s="2">
        <v>2009</v>
      </c>
      <c r="I20" s="2">
        <v>2010</v>
      </c>
      <c r="J20" s="2">
        <v>2011</v>
      </c>
      <c r="K20" s="2">
        <v>2012</v>
      </c>
      <c r="L20" s="2">
        <v>2013</v>
      </c>
      <c r="N20" s="4"/>
      <c r="O20" s="3" t="s">
        <v>15</v>
      </c>
      <c r="P20" s="14"/>
      <c r="Q20" s="3" t="s">
        <v>16</v>
      </c>
    </row>
    <row r="21" spans="2:17" ht="15">
      <c r="B21" s="1" t="s">
        <v>0</v>
      </c>
      <c r="E21" s="5">
        <v>11.7</v>
      </c>
      <c r="F21" s="19">
        <f>E21*F31/E31</f>
        <v>16.956521739130434</v>
      </c>
      <c r="G21" s="16"/>
      <c r="H21" s="8"/>
      <c r="I21" s="8"/>
      <c r="J21" s="8">
        <f aca="true" t="shared" si="0" ref="J21:L25">J6*100/I6-100</f>
        <v>-7.286432160804026</v>
      </c>
      <c r="K21" s="8">
        <f t="shared" si="0"/>
        <v>12.70325203252034</v>
      </c>
      <c r="L21" s="8">
        <f t="shared" si="0"/>
        <v>34.05470393748121</v>
      </c>
      <c r="N21" s="6">
        <f>F21</f>
        <v>16.956521739130434</v>
      </c>
      <c r="O21" s="6">
        <f>N21*O31/N31</f>
        <v>20.03424657534246</v>
      </c>
      <c r="P21" s="24"/>
      <c r="Q21" s="6"/>
    </row>
    <row r="22" spans="2:17" ht="15">
      <c r="B22" s="1" t="s">
        <v>1</v>
      </c>
      <c r="E22" s="5">
        <v>10.1</v>
      </c>
      <c r="F22" s="20">
        <f>E22*F31/E31</f>
        <v>14.63768115942029</v>
      </c>
      <c r="G22" s="16">
        <f>G7*100/F7-100</f>
        <v>-73.86086630414401</v>
      </c>
      <c r="H22" s="8">
        <f>H7*100/G7-100</f>
        <v>415.56671449067437</v>
      </c>
      <c r="I22" s="8">
        <f>I7*100/H7-100</f>
        <v>8.390148879922094</v>
      </c>
      <c r="J22" s="8">
        <f t="shared" si="0"/>
        <v>14.582798459563534</v>
      </c>
      <c r="K22" s="8">
        <f t="shared" si="0"/>
        <v>-0.7506161774591078</v>
      </c>
      <c r="L22" s="8">
        <f t="shared" si="0"/>
        <v>-15.53222711366972</v>
      </c>
      <c r="N22" s="6">
        <f aca="true" t="shared" si="1" ref="N22:N30">F22</f>
        <v>14.63768115942029</v>
      </c>
      <c r="O22" s="6">
        <f>N22*O31/N31</f>
        <v>17.294520547945204</v>
      </c>
      <c r="P22" s="24">
        <f aca="true" t="shared" si="2" ref="P22:P30">O22</f>
        <v>17.294520547945204</v>
      </c>
      <c r="Q22" s="6">
        <f>P22*Q31/P31</f>
        <v>21.62740899357602</v>
      </c>
    </row>
    <row r="23" spans="2:17" ht="15">
      <c r="B23" s="1" t="s">
        <v>2</v>
      </c>
      <c r="E23" s="5">
        <v>8.9</v>
      </c>
      <c r="F23" s="20">
        <f>E23*F31/E31</f>
        <v>12.898550724637682</v>
      </c>
      <c r="G23" s="16"/>
      <c r="H23" s="8">
        <f aca="true" t="shared" si="3" ref="H23:I25">H8*100/G8-100</f>
        <v>94.81203007518795</v>
      </c>
      <c r="I23" s="8">
        <f t="shared" si="3"/>
        <v>33.88653029718256</v>
      </c>
      <c r="J23" s="8">
        <f t="shared" si="0"/>
        <v>-0.43240126837704906</v>
      </c>
      <c r="K23" s="8">
        <f t="shared" si="0"/>
        <v>17.950202663578466</v>
      </c>
      <c r="L23" s="8">
        <f t="shared" si="0"/>
        <v>68.06578301423662</v>
      </c>
      <c r="N23" s="6">
        <f t="shared" si="1"/>
        <v>12.898550724637682</v>
      </c>
      <c r="O23" s="6">
        <f>N23*O31/N31</f>
        <v>15.23972602739726</v>
      </c>
      <c r="P23" s="24">
        <f t="shared" si="2"/>
        <v>15.23972602739726</v>
      </c>
      <c r="Q23" s="6">
        <f>P23*Q31/P31</f>
        <v>19.057815845824415</v>
      </c>
    </row>
    <row r="24" spans="2:17" ht="15">
      <c r="B24" s="1" t="s">
        <v>3</v>
      </c>
      <c r="E24" s="5">
        <v>8.8</v>
      </c>
      <c r="F24" s="20">
        <f>E24*F31/E31</f>
        <v>12.753623188405799</v>
      </c>
      <c r="G24" s="16">
        <f>G9*100/F9-100</f>
        <v>-64.19354838709677</v>
      </c>
      <c r="H24" s="8">
        <f t="shared" si="3"/>
        <v>110</v>
      </c>
      <c r="I24" s="8">
        <f t="shared" si="3"/>
        <v>7.164307164307161</v>
      </c>
      <c r="J24" s="8">
        <f t="shared" si="0"/>
        <v>-14.571657325860699</v>
      </c>
      <c r="K24" s="8">
        <f t="shared" si="0"/>
        <v>19.540768509840674</v>
      </c>
      <c r="L24" s="8">
        <f t="shared" si="0"/>
        <v>28.69462955703645</v>
      </c>
      <c r="N24" s="6">
        <f t="shared" si="1"/>
        <v>12.753623188405799</v>
      </c>
      <c r="O24" s="6">
        <f>N24*O31/N31</f>
        <v>15.068493150684933</v>
      </c>
      <c r="P24" s="24">
        <f t="shared" si="2"/>
        <v>15.068493150684933</v>
      </c>
      <c r="Q24" s="6">
        <f>P24*Q31/P31</f>
        <v>18.84368308351178</v>
      </c>
    </row>
    <row r="25" spans="2:17" ht="15">
      <c r="B25" s="1" t="s">
        <v>4</v>
      </c>
      <c r="E25" s="5">
        <v>6.9</v>
      </c>
      <c r="F25" s="20">
        <f>E25*F31/E31</f>
        <v>10</v>
      </c>
      <c r="G25" s="16">
        <f>G10*100/F10-100</f>
        <v>-54.2624514255619</v>
      </c>
      <c r="H25" s="8">
        <f t="shared" si="3"/>
        <v>86.72973982322918</v>
      </c>
      <c r="I25" s="8">
        <f t="shared" si="3"/>
        <v>-1</v>
      </c>
      <c r="J25" s="8">
        <f t="shared" si="0"/>
        <v>8.754208754208747</v>
      </c>
      <c r="K25" s="8">
        <f t="shared" si="0"/>
        <v>8.359133126934978</v>
      </c>
      <c r="L25" s="8">
        <f t="shared" si="0"/>
        <v>60</v>
      </c>
      <c r="N25" s="6">
        <f t="shared" si="1"/>
        <v>10</v>
      </c>
      <c r="O25" s="6">
        <f>N25*O31/N31</f>
        <v>11.815068493150685</v>
      </c>
      <c r="P25" s="24">
        <f t="shared" si="2"/>
        <v>11.815068493150685</v>
      </c>
      <c r="Q25" s="6">
        <f>P25*Q31/P31</f>
        <v>14.775160599571736</v>
      </c>
    </row>
    <row r="26" spans="2:17" ht="15">
      <c r="B26" s="1" t="s">
        <v>9</v>
      </c>
      <c r="E26" s="5">
        <v>5.6</v>
      </c>
      <c r="F26" s="20">
        <f>E26*F31/E31</f>
        <v>8.115942028985508</v>
      </c>
      <c r="G26" s="16"/>
      <c r="H26" s="8"/>
      <c r="I26" s="8"/>
      <c r="J26" s="8"/>
      <c r="K26" s="8"/>
      <c r="L26" s="8">
        <f>L11*100/K11-100</f>
        <v>53.11203319502076</v>
      </c>
      <c r="N26" s="6"/>
      <c r="O26" s="6"/>
      <c r="P26" s="24"/>
      <c r="Q26" s="6"/>
    </row>
    <row r="27" spans="2:17" ht="15">
      <c r="B27" s="1" t="s">
        <v>5</v>
      </c>
      <c r="E27" s="5">
        <v>5</v>
      </c>
      <c r="F27" s="20">
        <f>E27*F31/E31</f>
        <v>7.246376811594203</v>
      </c>
      <c r="G27" s="16"/>
      <c r="H27" s="10"/>
      <c r="I27" s="10"/>
      <c r="J27" s="10"/>
      <c r="K27" s="10">
        <f>K12*100/J12-100</f>
        <v>-0.5791505791505784</v>
      </c>
      <c r="L27" s="10">
        <f>L12*100/K12-100</f>
        <v>58.640776699029146</v>
      </c>
      <c r="N27" s="6"/>
      <c r="O27" s="6"/>
      <c r="P27" s="24"/>
      <c r="Q27" s="6"/>
    </row>
    <row r="28" spans="2:17" ht="15">
      <c r="B28" s="4" t="s">
        <v>6</v>
      </c>
      <c r="C28" s="4"/>
      <c r="D28" s="4"/>
      <c r="E28" s="6">
        <v>4.5</v>
      </c>
      <c r="F28" s="20">
        <f>E28*F31/E31</f>
        <v>6.521739130434782</v>
      </c>
      <c r="G28" s="16">
        <f aca="true" t="shared" si="4" ref="G28:J30">G13*100/F13-100</f>
        <v>-66.15693156179493</v>
      </c>
      <c r="H28" s="10">
        <f t="shared" si="4"/>
        <v>200.74074074074076</v>
      </c>
      <c r="I28" s="10">
        <f t="shared" si="4"/>
        <v>137.6847290640394</v>
      </c>
      <c r="J28" s="10">
        <f t="shared" si="4"/>
        <v>20.725388601036272</v>
      </c>
      <c r="K28" s="10">
        <f>K13*100/J13-100</f>
        <v>-15.021459227467815</v>
      </c>
      <c r="L28" s="10">
        <f>L13*100/K13-100</f>
        <v>79.67676767676767</v>
      </c>
      <c r="N28" s="6">
        <f t="shared" si="1"/>
        <v>6.521739130434782</v>
      </c>
      <c r="O28" s="6">
        <f>N28*O31/N31</f>
        <v>7.705479452054794</v>
      </c>
      <c r="P28" s="24">
        <f t="shared" si="2"/>
        <v>7.705479452054794</v>
      </c>
      <c r="Q28" s="6">
        <f>P28*Q31/P31</f>
        <v>9.635974304068524</v>
      </c>
    </row>
    <row r="29" spans="2:17" ht="15">
      <c r="B29" s="4" t="s">
        <v>7</v>
      </c>
      <c r="C29" s="4"/>
      <c r="D29" s="4"/>
      <c r="E29" s="6">
        <v>3.9</v>
      </c>
      <c r="F29" s="20">
        <f>E29*F31/E31</f>
        <v>5.6521739130434785</v>
      </c>
      <c r="G29" s="16">
        <f t="shared" si="4"/>
        <v>-42.340425531914896</v>
      </c>
      <c r="H29" s="10">
        <f t="shared" si="4"/>
        <v>141.69741697416973</v>
      </c>
      <c r="I29" s="10">
        <f t="shared" si="4"/>
        <v>37.40458015267177</v>
      </c>
      <c r="J29" s="10">
        <f t="shared" si="4"/>
        <v>-3.8888888888888857</v>
      </c>
      <c r="K29" s="10">
        <f>K14*100/J14-100</f>
        <v>41.61849710982659</v>
      </c>
      <c r="L29" s="10">
        <f>L14*100/K14-100</f>
        <v>62.77551020408163</v>
      </c>
      <c r="N29" s="6">
        <f t="shared" si="1"/>
        <v>5.6521739130434785</v>
      </c>
      <c r="O29" s="6">
        <f>N29*O31/N31</f>
        <v>6.678082191780822</v>
      </c>
      <c r="P29" s="24">
        <f t="shared" si="2"/>
        <v>6.678082191780822</v>
      </c>
      <c r="Q29" s="6">
        <f>P29*Q31/P31</f>
        <v>8.351177730192722</v>
      </c>
    </row>
    <row r="30" spans="2:17" ht="15">
      <c r="B30" s="2" t="s">
        <v>8</v>
      </c>
      <c r="C30" s="2"/>
      <c r="D30" s="2"/>
      <c r="E30" s="7">
        <v>3.6</v>
      </c>
      <c r="F30" s="21">
        <f>E30*F31/E31</f>
        <v>5.217391304347826</v>
      </c>
      <c r="G30" s="17">
        <f t="shared" si="4"/>
        <v>-54.65</v>
      </c>
      <c r="H30" s="11">
        <f t="shared" si="4"/>
        <v>123.81477398015434</v>
      </c>
      <c r="I30" s="11">
        <f t="shared" si="4"/>
        <v>58.866995073891616</v>
      </c>
      <c r="J30" s="11">
        <f t="shared" si="4"/>
        <v>25.581395348837205</v>
      </c>
      <c r="K30" s="11">
        <f>K15*100/J15-100</f>
        <v>25.827160493827165</v>
      </c>
      <c r="L30" s="11">
        <f>L15*100/K15-100</f>
        <v>10.08634222919936</v>
      </c>
      <c r="N30" s="7">
        <f t="shared" si="1"/>
        <v>5.217391304347826</v>
      </c>
      <c r="O30" s="7">
        <f>N30*O31/N31</f>
        <v>6.164383561643835</v>
      </c>
      <c r="P30" s="25">
        <f t="shared" si="2"/>
        <v>6.164383561643835</v>
      </c>
      <c r="Q30" s="7">
        <f>P30*Q31/P31</f>
        <v>7.708779443254819</v>
      </c>
    </row>
    <row r="31" spans="5:17" ht="15">
      <c r="E31" s="5">
        <f>SUM(E21:E30)</f>
        <v>69</v>
      </c>
      <c r="F31" s="5">
        <v>100</v>
      </c>
      <c r="G31" s="13"/>
      <c r="M31" s="4"/>
      <c r="N31" s="6">
        <f>SUM(N21:N30)</f>
        <v>84.6376811594203</v>
      </c>
      <c r="O31" s="6">
        <v>100</v>
      </c>
      <c r="P31" s="6">
        <f>SUM(P21:P30)</f>
        <v>79.96575342465752</v>
      </c>
      <c r="Q31" s="4">
        <v>100</v>
      </c>
    </row>
    <row r="32" spans="3:12" ht="15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ht="1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ht="15">
      <c r="C34" s="2"/>
      <c r="D34" s="2"/>
      <c r="E34" s="2"/>
      <c r="F34" s="2"/>
      <c r="G34" s="2">
        <v>2008</v>
      </c>
      <c r="H34" s="2">
        <v>2009</v>
      </c>
      <c r="I34" s="2">
        <v>2010</v>
      </c>
      <c r="J34" s="2">
        <v>2011</v>
      </c>
      <c r="K34" s="2">
        <v>2012</v>
      </c>
      <c r="L34" s="2">
        <v>2013</v>
      </c>
    </row>
    <row r="35" spans="3:12" ht="15">
      <c r="C35" s="4" t="s">
        <v>0</v>
      </c>
      <c r="D35" s="4"/>
      <c r="E35" s="4"/>
      <c r="F35" s="6">
        <f aca="true" t="shared" si="5" ref="F35:F44">F21</f>
        <v>16.956521739130434</v>
      </c>
      <c r="G35" s="6"/>
      <c r="H35" s="6"/>
      <c r="I35" s="6"/>
      <c r="J35" s="6">
        <f>O21*(J21/100+1)</f>
        <v>18.574464789701928</v>
      </c>
      <c r="K35" s="6">
        <f>O21*(K21/100+1)</f>
        <v>22.579247410624788</v>
      </c>
      <c r="L35" s="6">
        <f>F35*(L21/100+1)</f>
        <v>22.73101501548594</v>
      </c>
    </row>
    <row r="36" spans="3:12" ht="15">
      <c r="C36" s="4" t="s">
        <v>1</v>
      </c>
      <c r="D36" s="4"/>
      <c r="E36" s="4"/>
      <c r="F36" s="6">
        <f t="shared" si="5"/>
        <v>14.63768115942029</v>
      </c>
      <c r="G36" s="6">
        <f>Q22*(G22/100+1)</f>
        <v>5.653217351780417</v>
      </c>
      <c r="H36" s="6">
        <f>Q22*(H22/100+1)</f>
        <v>111.50372197764051</v>
      </c>
      <c r="I36" s="6">
        <f>Q22*(I22/100+1)</f>
        <v>23.441980807006708</v>
      </c>
      <c r="J36" s="6">
        <f>O22*(J22/100+1)</f>
        <v>19.816545623999858</v>
      </c>
      <c r="K36" s="6">
        <f>O22*(K22/100+1)</f>
        <v>17.164705078898336</v>
      </c>
      <c r="L36" s="6">
        <f>F36*(L22/100+1)</f>
        <v>12.364123277564287</v>
      </c>
    </row>
    <row r="37" spans="3:12" ht="15">
      <c r="C37" s="4" t="s">
        <v>2</v>
      </c>
      <c r="D37" s="4"/>
      <c r="E37" s="4"/>
      <c r="F37" s="6">
        <f t="shared" si="5"/>
        <v>12.898550724637682</v>
      </c>
      <c r="G37" s="6">
        <f aca="true" t="shared" si="6" ref="G37:G44">Q23*(G23/100+1)</f>
        <v>19.057815845824415</v>
      </c>
      <c r="H37" s="6">
        <f aca="true" t="shared" si="7" ref="H37:H44">Q23*(H23/100+1)</f>
        <v>37.126917937241394</v>
      </c>
      <c r="I37" s="6">
        <f aca="true" t="shared" si="8" ref="I37:I44">Q23*(I23/100+1)</f>
        <v>25.515848386400965</v>
      </c>
      <c r="J37" s="6">
        <f aca="true" t="shared" si="9" ref="J37:J44">O23*(J23/100+1)</f>
        <v>15.173829258757609</v>
      </c>
      <c r="K37" s="6">
        <f>O23*(K23/100+1)</f>
        <v>17.975287734689186</v>
      </c>
      <c r="L37" s="6">
        <f aca="true" t="shared" si="10" ref="L37:L44">F37*(L23/100+1)</f>
        <v>21.678050272850808</v>
      </c>
    </row>
    <row r="38" spans="3:12" ht="15">
      <c r="C38" s="4" t="s">
        <v>3</v>
      </c>
      <c r="D38" s="4"/>
      <c r="E38" s="4"/>
      <c r="F38" s="6">
        <f t="shared" si="5"/>
        <v>12.753623188405799</v>
      </c>
      <c r="G38" s="6">
        <f t="shared" si="6"/>
        <v>6.747254265386478</v>
      </c>
      <c r="H38" s="6">
        <f t="shared" si="7"/>
        <v>39.57173447537474</v>
      </c>
      <c r="I38" s="6">
        <f t="shared" si="8"/>
        <v>20.193702420683152</v>
      </c>
      <c r="J38" s="6">
        <f t="shared" si="9"/>
        <v>12.872763964596334</v>
      </c>
      <c r="K38" s="6">
        <f aca="true" t="shared" si="11" ref="K38:K44">O24*(K24/100+1)</f>
        <v>18.012992515181473</v>
      </c>
      <c r="L38" s="6">
        <f t="shared" si="10"/>
        <v>16.413228117419145</v>
      </c>
    </row>
    <row r="39" spans="3:12" ht="15">
      <c r="C39" s="4" t="s">
        <v>4</v>
      </c>
      <c r="D39" s="4"/>
      <c r="E39" s="4"/>
      <c r="F39" s="6">
        <f t="shared" si="5"/>
        <v>10</v>
      </c>
      <c r="G39" s="6">
        <f t="shared" si="6"/>
        <v>6.757796256180363</v>
      </c>
      <c r="H39" s="6">
        <f t="shared" si="7"/>
        <v>27.58961894604457</v>
      </c>
      <c r="I39" s="6">
        <f t="shared" si="8"/>
        <v>14.627408993576019</v>
      </c>
      <c r="J39" s="6">
        <f t="shared" si="9"/>
        <v>12.84938425349384</v>
      </c>
      <c r="K39" s="6">
        <f t="shared" si="11"/>
        <v>12.8027057975317</v>
      </c>
      <c r="L39" s="6">
        <f t="shared" si="10"/>
        <v>16</v>
      </c>
    </row>
    <row r="40" spans="3:12" ht="15">
      <c r="C40" s="4" t="s">
        <v>9</v>
      </c>
      <c r="D40" s="4"/>
      <c r="E40" s="4"/>
      <c r="F40" s="6">
        <f t="shared" si="5"/>
        <v>8.115942028985508</v>
      </c>
      <c r="G40" s="6"/>
      <c r="H40" s="6"/>
      <c r="I40" s="6"/>
      <c r="J40" s="6"/>
      <c r="K40" s="6"/>
      <c r="L40" s="6">
        <f t="shared" si="10"/>
        <v>12.426483853508932</v>
      </c>
    </row>
    <row r="41" spans="3:12" ht="15">
      <c r="C41" s="4" t="s">
        <v>5</v>
      </c>
      <c r="D41" s="4"/>
      <c r="E41" s="4"/>
      <c r="F41" s="6">
        <f t="shared" si="5"/>
        <v>7.246376811594203</v>
      </c>
      <c r="G41" s="6"/>
      <c r="H41" s="6"/>
      <c r="I41" s="6"/>
      <c r="J41" s="6"/>
      <c r="K41" s="6"/>
      <c r="L41" s="6">
        <f t="shared" si="10"/>
        <v>11.49570845645139</v>
      </c>
    </row>
    <row r="42" spans="3:12" ht="15">
      <c r="C42" s="4" t="s">
        <v>6</v>
      </c>
      <c r="D42" s="4"/>
      <c r="E42" s="4"/>
      <c r="F42" s="6">
        <f t="shared" si="5"/>
        <v>6.521739130434782</v>
      </c>
      <c r="G42" s="6">
        <f t="shared" si="6"/>
        <v>3.2611093784137655</v>
      </c>
      <c r="H42" s="6">
        <f t="shared" si="7"/>
        <v>28.97930049964312</v>
      </c>
      <c r="I42" s="6">
        <f t="shared" si="8"/>
        <v>22.90323941730573</v>
      </c>
      <c r="J42" s="6">
        <f t="shared" si="9"/>
        <v>9.30247001206615</v>
      </c>
      <c r="K42" s="6">
        <f t="shared" si="11"/>
        <v>6.548003997883472</v>
      </c>
      <c r="L42" s="6">
        <f t="shared" si="10"/>
        <v>11.71805006587615</v>
      </c>
    </row>
    <row r="43" spans="3:12" ht="15">
      <c r="C43" s="4" t="s">
        <v>7</v>
      </c>
      <c r="D43" s="4"/>
      <c r="E43" s="4"/>
      <c r="F43" s="6">
        <f t="shared" si="5"/>
        <v>5.6521739130434785</v>
      </c>
      <c r="G43" s="6">
        <f t="shared" si="6"/>
        <v>4.815253542302612</v>
      </c>
      <c r="H43" s="6">
        <f t="shared" si="7"/>
        <v>20.184580860797908</v>
      </c>
      <c r="I43" s="6">
        <f t="shared" si="8"/>
        <v>11.474900697974734</v>
      </c>
      <c r="J43" s="6">
        <f t="shared" si="9"/>
        <v>6.41837899543379</v>
      </c>
      <c r="K43" s="6">
        <f t="shared" si="11"/>
        <v>9.457399635758968</v>
      </c>
      <c r="L43" s="6">
        <f t="shared" si="10"/>
        <v>9.200354924578527</v>
      </c>
    </row>
    <row r="44" spans="3:12" ht="15">
      <c r="C44" s="2" t="s">
        <v>8</v>
      </c>
      <c r="D44" s="2"/>
      <c r="E44" s="2"/>
      <c r="F44" s="7">
        <f t="shared" si="5"/>
        <v>5.217391304347826</v>
      </c>
      <c r="G44" s="7">
        <f t="shared" si="6"/>
        <v>3.4959314775160606</v>
      </c>
      <c r="H44" s="7">
        <f t="shared" si="7"/>
        <v>17.253387287549373</v>
      </c>
      <c r="I44" s="7">
        <f t="shared" si="8"/>
        <v>12.246706258372804</v>
      </c>
      <c r="J44" s="7">
        <f t="shared" si="9"/>
        <v>7.741318891366677</v>
      </c>
      <c r="K44" s="7">
        <f t="shared" si="11"/>
        <v>7.756468797564688</v>
      </c>
      <c r="L44" s="7">
        <f t="shared" si="10"/>
        <v>5.743635246740836</v>
      </c>
    </row>
    <row r="45" spans="3:12" ht="15">
      <c r="C45" s="23" t="s">
        <v>18</v>
      </c>
      <c r="D45" s="23"/>
      <c r="E45" s="23"/>
      <c r="F45" s="20">
        <f>SUM(F35:F44)</f>
        <v>100.00000000000001</v>
      </c>
      <c r="G45" s="20">
        <f>SUM(G35:G44)-100</f>
        <v>-50.21162188259589</v>
      </c>
      <c r="H45" s="20">
        <f>SUM(H35:H44)-100</f>
        <v>182.20926198429163</v>
      </c>
      <c r="I45" s="20">
        <f>SUM(I35:I44)-100</f>
        <v>30.40378698132011</v>
      </c>
      <c r="J45" s="20">
        <f>SUM(J35:J44)-100</f>
        <v>2.7491557894161787</v>
      </c>
      <c r="K45" s="20">
        <f>SUM(K35:K44)-100</f>
        <v>12.296810968132618</v>
      </c>
      <c r="L45" s="20">
        <f>SUM(L35:L44)-100</f>
        <v>39.77064923047601</v>
      </c>
    </row>
    <row r="46" spans="3:12" ht="15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3:12" ht="15">
      <c r="C47" s="28" t="s">
        <v>17</v>
      </c>
      <c r="D47" s="28"/>
      <c r="E47" s="28"/>
      <c r="F47" s="28">
        <v>1478</v>
      </c>
      <c r="G47" s="28">
        <v>873</v>
      </c>
      <c r="H47" s="28">
        <v>1120</v>
      </c>
      <c r="I47" s="29">
        <v>1258</v>
      </c>
      <c r="J47" s="28">
        <v>1258</v>
      </c>
      <c r="K47" s="28">
        <v>1402</v>
      </c>
      <c r="L47" s="28">
        <v>1848</v>
      </c>
    </row>
    <row r="48" spans="7:12" ht="15">
      <c r="G48" s="30">
        <f>G47*100/F47-100</f>
        <v>-40.93369418132612</v>
      </c>
      <c r="H48" s="30">
        <f>H47*100/G47-100</f>
        <v>28.29324169530355</v>
      </c>
      <c r="I48" s="30">
        <f>I47*100/H47-100</f>
        <v>12.32142857142857</v>
      </c>
      <c r="J48" s="30">
        <f>J47*100/I47-100</f>
        <v>0</v>
      </c>
      <c r="K48" s="30">
        <f>K47*100/J47-100</f>
        <v>11.446740858505564</v>
      </c>
      <c r="L48" s="30">
        <f>L47*100/K47-100</f>
        <v>31.811697574893003</v>
      </c>
    </row>
    <row r="51" spans="10:12" ht="15">
      <c r="J51" s="2">
        <v>2011</v>
      </c>
      <c r="K51" s="2">
        <v>2012</v>
      </c>
      <c r="L51" s="2">
        <v>2013</v>
      </c>
    </row>
    <row r="53" spans="10:12" ht="15">
      <c r="J53" s="26">
        <v>-9.07</v>
      </c>
      <c r="K53" s="26">
        <v>14.31</v>
      </c>
      <c r="L53" s="26">
        <v>53.99</v>
      </c>
    </row>
    <row r="55" spans="10:12" ht="15">
      <c r="J55" s="27">
        <f>100*(J53/100+1)</f>
        <v>90.93</v>
      </c>
      <c r="K55" s="27">
        <f>J55*(K53/100+1)</f>
        <v>103.94208300000001</v>
      </c>
      <c r="L55" s="27">
        <f>K55*(L53/100+1)</f>
        <v>160.06041361170003</v>
      </c>
    </row>
    <row r="57" spans="3:12" ht="15">
      <c r="C57" s="2"/>
      <c r="D57" s="2"/>
      <c r="E57" s="2"/>
      <c r="F57" s="2"/>
      <c r="G57" s="2">
        <v>2008</v>
      </c>
      <c r="H57" s="2">
        <v>2009</v>
      </c>
      <c r="I57" s="2">
        <v>2010</v>
      </c>
      <c r="J57" s="2">
        <v>2011</v>
      </c>
      <c r="K57" s="2">
        <v>2012</v>
      </c>
      <c r="L57" s="2">
        <v>2013</v>
      </c>
    </row>
    <row r="58" spans="5:12" ht="15">
      <c r="E58" s="3" t="s">
        <v>19</v>
      </c>
      <c r="F58" s="1">
        <v>100</v>
      </c>
      <c r="G58" s="5">
        <f>100*(G45/100+1)</f>
        <v>49.78837811740411</v>
      </c>
      <c r="H58" s="5">
        <f>G58*(H45/100+1)</f>
        <v>140.50741443907467</v>
      </c>
      <c r="I58" s="5">
        <f>H58*(I45/100+1)</f>
        <v>183.22698941809153</v>
      </c>
      <c r="J58" s="5">
        <f>I58*(J45/100+1)</f>
        <v>188.26418480545195</v>
      </c>
      <c r="K58" s="5">
        <f>J58*(K45/100+1)</f>
        <v>211.41467573167424</v>
      </c>
      <c r="L58" s="5">
        <f>K58*(L45/100+1)</f>
        <v>295.4956648386667</v>
      </c>
    </row>
    <row r="59" spans="5:12" ht="15">
      <c r="E59" s="3" t="s">
        <v>17</v>
      </c>
      <c r="F59" s="1">
        <v>100</v>
      </c>
      <c r="G59" s="5">
        <f>100*(G48/100+1)</f>
        <v>59.06630581867388</v>
      </c>
      <c r="H59" s="5">
        <f>G59*(H48/100+1)</f>
        <v>75.77807848443842</v>
      </c>
      <c r="I59" s="5">
        <f>H59*(I48/100+1)</f>
        <v>85.11502029769959</v>
      </c>
      <c r="J59" s="5">
        <f>I59*(J48/100+1)</f>
        <v>85.11502029769959</v>
      </c>
      <c r="K59" s="5">
        <f>J59*(K48/100+1)</f>
        <v>94.85791610284167</v>
      </c>
      <c r="L59" s="5">
        <f>K59*(L48/100+1)</f>
        <v>125.03382949932339</v>
      </c>
    </row>
    <row r="61" spans="7:12" ht="15">
      <c r="G61" s="5"/>
      <c r="H61" s="5"/>
      <c r="I61" s="5"/>
      <c r="J61" s="5"/>
      <c r="K61" s="5"/>
      <c r="L61" s="5"/>
    </row>
  </sheetData>
  <sheetProtection/>
  <printOptions/>
  <pageMargins left="0.7" right="0.7" top="0.75" bottom="0.75" header="0.3" footer="0.3"/>
  <pageSetup horizontalDpi="300" verticalDpi="300" orientation="portrait" paperSize="9" r:id="rId2"/>
  <ignoredErrors>
    <ignoredError sqref="P22:P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2014-01-06T03:08:25Z</dcterms:modified>
  <cp:category/>
  <cp:version/>
  <cp:contentType/>
  <cp:contentStatus/>
</cp:coreProperties>
</file>