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155" windowHeight="8205" activeTab="0"/>
  </bookViews>
  <sheets>
    <sheet name="Отчет по фонду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<sst xmlns="http://schemas.openxmlformats.org/spreadsheetml/2006/main" count="39" uniqueCount="34">
  <si>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Прибыль</t>
  </si>
  <si>
    <t>Наименование</t>
  </si>
  <si>
    <t>цена на начало месяца (мешок)</t>
  </si>
  <si>
    <t>цена на конец месяца (мешок)</t>
  </si>
  <si>
    <t>Стоимость на начало мес.</t>
  </si>
  <si>
    <t>Рыночная стоимость на конец месяц</t>
  </si>
  <si>
    <t>%%</t>
  </si>
  <si>
    <t>Монеты в фонде на начало декабря</t>
  </si>
  <si>
    <t>2013 Республика Дагестан</t>
  </si>
  <si>
    <t>2013 Северная Осетия-Алания</t>
  </si>
  <si>
    <t>2014 Тюменская область</t>
  </si>
  <si>
    <t>2014 Нерехта</t>
  </si>
  <si>
    <t>2014 Пензенская область</t>
  </si>
  <si>
    <t>2014 республика Ингушетия</t>
  </si>
  <si>
    <t>2014 Саратовская область</t>
  </si>
  <si>
    <t>2014 Знак рубля</t>
  </si>
  <si>
    <t>2010 Пермский край</t>
  </si>
  <si>
    <t>2010 ЯНАО</t>
  </si>
  <si>
    <t>2010 Чеченская республика</t>
  </si>
  <si>
    <t>2014 Челябинская область</t>
  </si>
  <si>
    <t>2014 Сочи 2014 Талисманы без запайки</t>
  </si>
  <si>
    <t>2004 Упаковка бон 10 рублей (1000 шт.)</t>
  </si>
  <si>
    <t>2014 Старый Оскол</t>
  </si>
  <si>
    <t>2014 Пачка бон 100 рублей Сочи аа (100 шт.)</t>
  </si>
  <si>
    <t>2014 Пачка бон 100 рублей Сочи Аа (100 шт.)</t>
  </si>
  <si>
    <t>1996 Набор 300 лет Российскому флоту</t>
  </si>
  <si>
    <t>2014 Упаковка бон 100 рублей Сочи аа (1000 шт.)</t>
  </si>
  <si>
    <t>Продано в течение декабре</t>
  </si>
  <si>
    <t xml:space="preserve">Наличные </t>
  </si>
  <si>
    <t>ИТОГО:</t>
  </si>
  <si>
    <t>кол-во (мешок / пачка)</t>
  </si>
  <si>
    <t>Добавленно в фонд на конец декабря</t>
  </si>
  <si>
    <t>Сумма: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</si>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</sst>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2" fontId="0" fillId="12" borderId="14" xfId="0" applyNumberFormat="1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2" fontId="0" fillId="12" borderId="17" xfId="0" applyNumberFormat="1" applyFill="1" applyBorder="1" applyAlignment="1">
      <alignment/>
    </xf>
    <xf numFmtId="2" fontId="0" fillId="10" borderId="14" xfId="0" applyNumberForma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2" fontId="0" fillId="10" borderId="17" xfId="0" applyNumberFormat="1" applyFill="1" applyBorder="1" applyAlignment="1">
      <alignment/>
    </xf>
    <xf numFmtId="0" fontId="0" fillId="0" borderId="18" xfId="0" applyBorder="1" applyAlignment="1">
      <alignment wrapText="1"/>
    </xf>
    <xf numFmtId="2" fontId="0" fillId="13" borderId="14" xfId="0" applyNumberFormat="1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2" fontId="0" fillId="13" borderId="17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21" xfId="0" applyFill="1" applyBorder="1" applyAlignment="1">
      <alignment horizontal="right"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0" fontId="0" fillId="9" borderId="21" xfId="0" applyFill="1" applyBorder="1" applyAlignment="1">
      <alignment horizontal="right"/>
    </xf>
    <xf numFmtId="0" fontId="0" fillId="9" borderId="22" xfId="0" applyFill="1" applyBorder="1" applyAlignment="1">
      <alignment/>
    </xf>
    <xf numFmtId="2" fontId="0" fillId="9" borderId="23" xfId="0" applyNumberForma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" fontId="0" fillId="12" borderId="13" xfId="0" applyNumberFormat="1" applyFill="1" applyBorder="1" applyAlignment="1">
      <alignment/>
    </xf>
    <xf numFmtId="4" fontId="0" fillId="12" borderId="16" xfId="0" applyNumberFormat="1" applyFill="1" applyBorder="1" applyAlignment="1">
      <alignment/>
    </xf>
    <xf numFmtId="4" fontId="0" fillId="10" borderId="16" xfId="0" applyNumberFormat="1" applyFill="1" applyBorder="1" applyAlignment="1">
      <alignment/>
    </xf>
    <xf numFmtId="4" fontId="0" fillId="13" borderId="16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9" borderId="22" xfId="0" applyNumberFormat="1" applyFill="1" applyBorder="1" applyAlignment="1">
      <alignment/>
    </xf>
    <xf numFmtId="4" fontId="0" fillId="0" borderId="25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13" borderId="27" xfId="0" applyFill="1" applyBorder="1" applyAlignment="1">
      <alignment/>
    </xf>
    <xf numFmtId="4" fontId="0" fillId="13" borderId="19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9" borderId="28" xfId="0" applyFill="1" applyBorder="1" applyAlignment="1">
      <alignment/>
    </xf>
    <xf numFmtId="0" fontId="0" fillId="9" borderId="21" xfId="0" applyFill="1" applyBorder="1" applyAlignment="1">
      <alignment/>
    </xf>
    <xf numFmtId="0" fontId="0" fillId="12" borderId="29" xfId="0" applyFill="1" applyBorder="1" applyAlignment="1">
      <alignment/>
    </xf>
    <xf numFmtId="4" fontId="0" fillId="12" borderId="30" xfId="0" applyNumberFormat="1" applyFill="1" applyBorder="1" applyAlignment="1">
      <alignment/>
    </xf>
    <xf numFmtId="0" fontId="0" fillId="12" borderId="30" xfId="0" applyFill="1" applyBorder="1" applyAlignment="1">
      <alignment/>
    </xf>
    <xf numFmtId="2" fontId="0" fillId="12" borderId="31" xfId="0" applyNumberFormat="1" applyFill="1" applyBorder="1" applyAlignment="1">
      <alignment/>
    </xf>
    <xf numFmtId="2" fontId="0" fillId="10" borderId="32" xfId="0" applyNumberFormat="1" applyFill="1" applyBorder="1" applyAlignment="1">
      <alignment/>
    </xf>
    <xf numFmtId="0" fontId="0" fillId="10" borderId="33" xfId="0" applyFill="1" applyBorder="1" applyAlignment="1">
      <alignment wrapText="1"/>
    </xf>
    <xf numFmtId="4" fontId="0" fillId="10" borderId="34" xfId="0" applyNumberFormat="1" applyFill="1" applyBorder="1" applyAlignment="1">
      <alignment wrapText="1"/>
    </xf>
    <xf numFmtId="0" fontId="0" fillId="10" borderId="13" xfId="0" applyFill="1" applyBorder="1" applyAlignment="1">
      <alignment/>
    </xf>
    <xf numFmtId="4" fontId="0" fillId="10" borderId="13" xfId="0" applyNumberFormat="1" applyFill="1" applyBorder="1" applyAlignment="1">
      <alignment/>
    </xf>
    <xf numFmtId="0" fontId="0" fillId="10" borderId="24" xfId="0" applyFill="1" applyBorder="1" applyAlignment="1">
      <alignment/>
    </xf>
    <xf numFmtId="4" fontId="0" fillId="10" borderId="25" xfId="0" applyNumberFormat="1" applyFill="1" applyBorder="1" applyAlignment="1">
      <alignment/>
    </xf>
    <xf numFmtId="0" fontId="0" fillId="10" borderId="25" xfId="0" applyFill="1" applyBorder="1" applyAlignment="1">
      <alignment/>
    </xf>
    <xf numFmtId="2" fontId="0" fillId="10" borderId="26" xfId="0" applyNumberFormat="1" applyFill="1" applyBorder="1" applyAlignment="1">
      <alignment/>
    </xf>
    <xf numFmtId="0" fontId="0" fillId="10" borderId="12" xfId="0" applyFill="1" applyBorder="1" applyAlignment="1">
      <alignment/>
    </xf>
    <xf numFmtId="2" fontId="0" fillId="13" borderId="35" xfId="0" applyNumberFormat="1" applyFill="1" applyBorder="1" applyAlignment="1">
      <alignment/>
    </xf>
    <xf numFmtId="0" fontId="0" fillId="13" borderId="13" xfId="0" applyFill="1" applyBorder="1" applyAlignment="1">
      <alignment/>
    </xf>
    <xf numFmtId="4" fontId="0" fillId="13" borderId="13" xfId="0" applyNumberFormat="1" applyFill="1" applyBorder="1" applyAlignment="1">
      <alignment/>
    </xf>
    <xf numFmtId="0" fontId="0" fillId="13" borderId="24" xfId="0" applyFill="1" applyBorder="1" applyAlignment="1">
      <alignment/>
    </xf>
    <xf numFmtId="4" fontId="0" fillId="13" borderId="25" xfId="0" applyNumberFormat="1" applyFill="1" applyBorder="1" applyAlignment="1">
      <alignment/>
    </xf>
    <xf numFmtId="0" fontId="0" fillId="13" borderId="25" xfId="0" applyFill="1" applyBorder="1" applyAlignment="1">
      <alignment/>
    </xf>
    <xf numFmtId="2" fontId="0" fillId="13" borderId="26" xfId="0" applyNumberFormat="1" applyFill="1" applyBorder="1" applyAlignment="1">
      <alignment/>
    </xf>
    <xf numFmtId="0" fontId="0" fillId="13" borderId="12" xfId="0" applyFill="1" applyBorder="1" applyAlignment="1">
      <alignment/>
    </xf>
    <xf numFmtId="0" fontId="25" fillId="12" borderId="36" xfId="0" applyFont="1" applyFill="1" applyBorder="1" applyAlignment="1">
      <alignment horizontal="center"/>
    </xf>
    <xf numFmtId="0" fontId="25" fillId="12" borderId="37" xfId="0" applyFont="1" applyFill="1" applyBorder="1" applyAlignment="1">
      <alignment horizontal="center"/>
    </xf>
    <xf numFmtId="0" fontId="25" fillId="12" borderId="38" xfId="0" applyFont="1" applyFill="1" applyBorder="1" applyAlignment="1">
      <alignment horizontal="center"/>
    </xf>
    <xf numFmtId="0" fontId="25" fillId="10" borderId="39" xfId="0" applyFont="1" applyFill="1" applyBorder="1" applyAlignment="1">
      <alignment horizontal="center"/>
    </xf>
    <xf numFmtId="0" fontId="25" fillId="10" borderId="40" xfId="0" applyFont="1" applyFill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25" fillId="13" borderId="39" xfId="0" applyFont="1" applyFill="1" applyBorder="1" applyAlignment="1">
      <alignment horizontal="center"/>
    </xf>
    <xf numFmtId="0" fontId="25" fillId="13" borderId="40" xfId="0" applyFont="1" applyFill="1" applyBorder="1" applyAlignment="1">
      <alignment horizontal="center"/>
    </xf>
    <xf numFmtId="0" fontId="25" fillId="13" borderId="41" xfId="0" applyFont="1" applyFill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6.00390625" style="0" bestFit="1" customWidth="1"/>
    <col min="2" max="2" width="9.7109375" style="0" customWidth="1"/>
    <col min="3" max="3" width="10.00390625" style="0" bestFit="1" customWidth="1"/>
    <col min="5" max="6" width="11.421875" style="0" bestFit="1" customWidth="1"/>
    <col min="7" max="7" width="9.00390625" style="36" customWidth="1"/>
    <col min="8" max="8" width="6.7109375" style="0" customWidth="1"/>
  </cols>
  <sheetData>
    <row r="1" spans="1:8" ht="15.75" thickBot="1">
      <c r="A1" s="2"/>
      <c r="B1" s="74" t="s">
        <v>33</v>
      </c>
      <c r="C1" s="75"/>
      <c r="D1" s="75"/>
      <c r="E1" s="75"/>
      <c r="F1" s="75"/>
      <c r="G1" s="75"/>
      <c r="H1" s="76"/>
    </row>
    <row r="2" spans="1:8" ht="60.75" thickBot="1">
      <c r="A2" s="26" t="s">
        <v>1</v>
      </c>
      <c r="B2" s="27" t="s">
        <v>2</v>
      </c>
      <c r="C2" s="27" t="s">
        <v>3</v>
      </c>
      <c r="D2" s="27" t="s">
        <v>30</v>
      </c>
      <c r="E2" s="27" t="s">
        <v>4</v>
      </c>
      <c r="F2" s="27" t="s">
        <v>5</v>
      </c>
      <c r="G2" s="35" t="s">
        <v>0</v>
      </c>
      <c r="H2" s="28" t="s">
        <v>6</v>
      </c>
    </row>
    <row r="3" spans="1:8" ht="15.75" thickBot="1">
      <c r="A3" s="65" t="s">
        <v>7</v>
      </c>
      <c r="B3" s="66"/>
      <c r="C3" s="66"/>
      <c r="D3" s="66"/>
      <c r="E3" s="66"/>
      <c r="F3" s="66"/>
      <c r="G3" s="66"/>
      <c r="H3" s="67"/>
    </row>
    <row r="4" spans="1:8" ht="15">
      <c r="A4" s="43" t="s">
        <v>25</v>
      </c>
      <c r="B4" s="44">
        <v>25000</v>
      </c>
      <c r="C4" s="44">
        <v>25000</v>
      </c>
      <c r="D4" s="45">
        <v>1</v>
      </c>
      <c r="E4" s="44">
        <f>B4*D4</f>
        <v>25000</v>
      </c>
      <c r="F4" s="44">
        <f>C4*D4</f>
        <v>25000</v>
      </c>
      <c r="G4" s="44">
        <f>F4-E4</f>
        <v>0</v>
      </c>
      <c r="H4" s="46">
        <f>G4*100/E4</f>
        <v>0</v>
      </c>
    </row>
    <row r="5" spans="1:8" ht="15">
      <c r="A5" s="43" t="s">
        <v>21</v>
      </c>
      <c r="B5" s="44">
        <v>11700</v>
      </c>
      <c r="C5" s="44">
        <v>12000</v>
      </c>
      <c r="D5" s="45">
        <v>5</v>
      </c>
      <c r="E5" s="44">
        <f>B5*D5</f>
        <v>58500</v>
      </c>
      <c r="F5" s="44">
        <f>C5*D5</f>
        <v>60000</v>
      </c>
      <c r="G5" s="44">
        <f>F5-E5</f>
        <v>1500</v>
      </c>
      <c r="H5" s="46">
        <f>G5*100/E5</f>
        <v>2.5641025641025643</v>
      </c>
    </row>
    <row r="6" spans="1:8" ht="15">
      <c r="A6" s="43" t="s">
        <v>16</v>
      </c>
      <c r="B6" s="44">
        <v>4000</v>
      </c>
      <c r="C6" s="44">
        <v>4200</v>
      </c>
      <c r="D6" s="45">
        <v>10</v>
      </c>
      <c r="E6" s="44">
        <f>B6*D6</f>
        <v>40000</v>
      </c>
      <c r="F6" s="44">
        <f>C6*D6</f>
        <v>42000</v>
      </c>
      <c r="G6" s="44">
        <f>F6-E6</f>
        <v>2000</v>
      </c>
      <c r="H6" s="46">
        <f>G6*100/E6</f>
        <v>5</v>
      </c>
    </row>
    <row r="7" spans="1:8" ht="15">
      <c r="A7" s="43" t="s">
        <v>17</v>
      </c>
      <c r="B7" s="44">
        <v>16000</v>
      </c>
      <c r="C7" s="44">
        <v>16000</v>
      </c>
      <c r="D7" s="45">
        <v>5</v>
      </c>
      <c r="E7" s="44">
        <f>B7*D7</f>
        <v>80000</v>
      </c>
      <c r="F7" s="44">
        <f>C7*D7</f>
        <v>80000</v>
      </c>
      <c r="G7" s="44">
        <f>F7-E7</f>
        <v>0</v>
      </c>
      <c r="H7" s="46">
        <f>G7*100/E7</f>
        <v>0</v>
      </c>
    </row>
    <row r="8" spans="1:8" ht="15">
      <c r="A8" s="43" t="s">
        <v>18</v>
      </c>
      <c r="B8" s="44">
        <v>10000</v>
      </c>
      <c r="C8" s="44">
        <v>10000</v>
      </c>
      <c r="D8" s="45">
        <v>2</v>
      </c>
      <c r="E8" s="44">
        <f>B8*D8</f>
        <v>20000</v>
      </c>
      <c r="F8" s="44">
        <f>C8*D8</f>
        <v>20000</v>
      </c>
      <c r="G8" s="44">
        <f>F8-E8</f>
        <v>0</v>
      </c>
      <c r="H8" s="46">
        <f>G8*100/E8</f>
        <v>0</v>
      </c>
    </row>
    <row r="9" spans="1:8" ht="15">
      <c r="A9" s="3" t="s">
        <v>9</v>
      </c>
      <c r="B9" s="29">
        <v>6500</v>
      </c>
      <c r="C9" s="29">
        <v>6700</v>
      </c>
      <c r="D9" s="4">
        <v>4</v>
      </c>
      <c r="E9" s="29">
        <f aca="true" t="shared" si="0" ref="E9:E14">B9*D9</f>
        <v>26000</v>
      </c>
      <c r="F9" s="29">
        <f aca="true" t="shared" si="1" ref="F9:F14">C9*D9</f>
        <v>26800</v>
      </c>
      <c r="G9" s="29">
        <f aca="true" t="shared" si="2" ref="G9:G14">F9-E9</f>
        <v>800</v>
      </c>
      <c r="H9" s="5">
        <f aca="true" t="shared" si="3" ref="H9:H14">G9*100/E9</f>
        <v>3.076923076923077</v>
      </c>
    </row>
    <row r="10" spans="1:8" ht="15">
      <c r="A10" s="3" t="s">
        <v>8</v>
      </c>
      <c r="B10" s="29">
        <v>6018</v>
      </c>
      <c r="C10" s="29">
        <v>6300</v>
      </c>
      <c r="D10" s="4">
        <v>11</v>
      </c>
      <c r="E10" s="29">
        <f>B10*D10</f>
        <v>66198</v>
      </c>
      <c r="F10" s="29">
        <f>C10*D10</f>
        <v>69300</v>
      </c>
      <c r="G10" s="29">
        <f>F10-E10</f>
        <v>3102</v>
      </c>
      <c r="H10" s="5">
        <f>G10*100/E10</f>
        <v>4.685942173479561</v>
      </c>
    </row>
    <row r="11" spans="1:8" ht="15">
      <c r="A11" s="3" t="s">
        <v>10</v>
      </c>
      <c r="B11" s="29">
        <v>7500</v>
      </c>
      <c r="C11" s="29">
        <v>7600</v>
      </c>
      <c r="D11" s="4">
        <v>1</v>
      </c>
      <c r="E11" s="29">
        <f t="shared" si="0"/>
        <v>7500</v>
      </c>
      <c r="F11" s="29">
        <f t="shared" si="1"/>
        <v>7600</v>
      </c>
      <c r="G11" s="29">
        <f t="shared" si="2"/>
        <v>100</v>
      </c>
      <c r="H11" s="5">
        <f t="shared" si="3"/>
        <v>1.3333333333333333</v>
      </c>
    </row>
    <row r="12" spans="1:8" ht="15">
      <c r="A12" s="3" t="s">
        <v>11</v>
      </c>
      <c r="B12" s="29">
        <v>8000</v>
      </c>
      <c r="C12" s="29">
        <v>9000</v>
      </c>
      <c r="D12" s="4">
        <v>4</v>
      </c>
      <c r="E12" s="29">
        <f t="shared" si="0"/>
        <v>32000</v>
      </c>
      <c r="F12" s="29">
        <f t="shared" si="1"/>
        <v>36000</v>
      </c>
      <c r="G12" s="29">
        <f t="shared" si="2"/>
        <v>4000</v>
      </c>
      <c r="H12" s="5">
        <f t="shared" si="3"/>
        <v>12.5</v>
      </c>
    </row>
    <row r="13" spans="1:8" ht="15">
      <c r="A13" s="3" t="s">
        <v>12</v>
      </c>
      <c r="B13" s="29">
        <v>6200</v>
      </c>
      <c r="C13" s="29">
        <v>6300</v>
      </c>
      <c r="D13" s="4">
        <v>6</v>
      </c>
      <c r="E13" s="29">
        <f t="shared" si="0"/>
        <v>37200</v>
      </c>
      <c r="F13" s="29">
        <f t="shared" si="1"/>
        <v>37800</v>
      </c>
      <c r="G13" s="29">
        <f t="shared" si="2"/>
        <v>600</v>
      </c>
      <c r="H13" s="5">
        <f t="shared" si="3"/>
        <v>1.6129032258064515</v>
      </c>
    </row>
    <row r="14" spans="1:8" ht="15">
      <c r="A14" s="3" t="s">
        <v>14</v>
      </c>
      <c r="B14" s="29">
        <v>6500</v>
      </c>
      <c r="C14" s="29">
        <v>7000</v>
      </c>
      <c r="D14" s="4">
        <v>1</v>
      </c>
      <c r="E14" s="29">
        <f t="shared" si="0"/>
        <v>6500</v>
      </c>
      <c r="F14" s="29">
        <f t="shared" si="1"/>
        <v>7000</v>
      </c>
      <c r="G14" s="29">
        <f t="shared" si="2"/>
        <v>500</v>
      </c>
      <c r="H14" s="5">
        <f t="shared" si="3"/>
        <v>7.6923076923076925</v>
      </c>
    </row>
    <row r="15" spans="1:8" ht="15">
      <c r="A15" s="43" t="s">
        <v>15</v>
      </c>
      <c r="B15" s="44">
        <v>2200</v>
      </c>
      <c r="C15" s="44">
        <v>2200</v>
      </c>
      <c r="D15" s="45">
        <v>9</v>
      </c>
      <c r="E15" s="44">
        <f>B15*D15</f>
        <v>19800</v>
      </c>
      <c r="F15" s="44">
        <f>C15*D15</f>
        <v>19800</v>
      </c>
      <c r="G15" s="44">
        <f>F15-E15</f>
        <v>0</v>
      </c>
      <c r="H15" s="46">
        <f>G15*100/E15</f>
        <v>0</v>
      </c>
    </row>
    <row r="16" spans="1:8" ht="15">
      <c r="A16" s="43" t="s">
        <v>19</v>
      </c>
      <c r="B16" s="44">
        <v>6500</v>
      </c>
      <c r="C16" s="44">
        <v>6600</v>
      </c>
      <c r="D16" s="45">
        <v>9</v>
      </c>
      <c r="E16" s="44">
        <f>B16*D16</f>
        <v>58500</v>
      </c>
      <c r="F16" s="44">
        <f>C16*D16</f>
        <v>59400</v>
      </c>
      <c r="G16" s="44">
        <f>F16-E16</f>
        <v>900</v>
      </c>
      <c r="H16" s="46">
        <f>G16*100/E16</f>
        <v>1.5384615384615385</v>
      </c>
    </row>
    <row r="17" spans="1:8" ht="15">
      <c r="A17" s="43" t="s">
        <v>20</v>
      </c>
      <c r="B17" s="44">
        <v>13000</v>
      </c>
      <c r="C17" s="44">
        <v>13200</v>
      </c>
      <c r="D17" s="45">
        <v>1</v>
      </c>
      <c r="E17" s="44">
        <f>B17*D17</f>
        <v>13000</v>
      </c>
      <c r="F17" s="44">
        <f>C17*D17</f>
        <v>13200</v>
      </c>
      <c r="G17" s="44">
        <f>F17-E17</f>
        <v>200</v>
      </c>
      <c r="H17" s="46">
        <f>G17*100/E17</f>
        <v>1.5384615384615385</v>
      </c>
    </row>
    <row r="18" spans="1:8" ht="15">
      <c r="A18" s="43" t="s">
        <v>22</v>
      </c>
      <c r="B18" s="44">
        <v>13000</v>
      </c>
      <c r="C18" s="44">
        <v>13000</v>
      </c>
      <c r="D18" s="45">
        <v>1</v>
      </c>
      <c r="E18" s="44">
        <f>B18*D18</f>
        <v>13000</v>
      </c>
      <c r="F18" s="44">
        <f>C18*D18</f>
        <v>13000</v>
      </c>
      <c r="G18" s="44">
        <f>F18-E18</f>
        <v>0</v>
      </c>
      <c r="H18" s="46">
        <f>G18*100/E18</f>
        <v>0</v>
      </c>
    </row>
    <row r="19" spans="1:8" ht="15">
      <c r="A19" s="43" t="s">
        <v>23</v>
      </c>
      <c r="B19" s="44">
        <v>12000</v>
      </c>
      <c r="C19" s="44">
        <v>12000</v>
      </c>
      <c r="D19" s="45">
        <v>3</v>
      </c>
      <c r="E19" s="44">
        <f>B19*D19</f>
        <v>36000</v>
      </c>
      <c r="F19" s="44">
        <f>C19*D19</f>
        <v>36000</v>
      </c>
      <c r="G19" s="44">
        <f>F19-E19</f>
        <v>0</v>
      </c>
      <c r="H19" s="46">
        <f>G19*100/E19</f>
        <v>0</v>
      </c>
    </row>
    <row r="20" spans="1:8" ht="15">
      <c r="A20" s="43" t="s">
        <v>24</v>
      </c>
      <c r="B20" s="44">
        <v>14500</v>
      </c>
      <c r="C20" s="44">
        <v>13500</v>
      </c>
      <c r="D20" s="45">
        <v>4</v>
      </c>
      <c r="E20" s="44">
        <f>B20*D20</f>
        <v>58000</v>
      </c>
      <c r="F20" s="44">
        <f>C20*D20</f>
        <v>54000</v>
      </c>
      <c r="G20" s="44">
        <f>F20-E20</f>
        <v>-4000</v>
      </c>
      <c r="H20" s="46">
        <f>G20*100/E20</f>
        <v>-6.896551724137931</v>
      </c>
    </row>
    <row r="21" spans="1:8" ht="15">
      <c r="A21" s="43" t="s">
        <v>26</v>
      </c>
      <c r="B21" s="44">
        <v>120000</v>
      </c>
      <c r="C21" s="44">
        <v>120000</v>
      </c>
      <c r="D21" s="45">
        <v>4</v>
      </c>
      <c r="E21" s="44">
        <f>B21*D21</f>
        <v>480000</v>
      </c>
      <c r="F21" s="44">
        <f>C21*D21</f>
        <v>480000</v>
      </c>
      <c r="G21" s="44">
        <f>F21-E21</f>
        <v>0</v>
      </c>
      <c r="H21" s="46">
        <f>G21*100/E21</f>
        <v>0</v>
      </c>
    </row>
    <row r="22" spans="1:8" ht="15.75" thickBot="1">
      <c r="A22" s="6"/>
      <c r="B22" s="30"/>
      <c r="C22" s="30"/>
      <c r="D22" s="7"/>
      <c r="E22" s="30"/>
      <c r="F22" s="30"/>
      <c r="G22" s="30"/>
      <c r="H22" s="8"/>
    </row>
    <row r="23" spans="1:8" ht="15.75" thickBot="1">
      <c r="A23" s="68" t="s">
        <v>31</v>
      </c>
      <c r="B23" s="69"/>
      <c r="C23" s="69"/>
      <c r="D23" s="69"/>
      <c r="E23" s="69"/>
      <c r="F23" s="69"/>
      <c r="G23" s="69"/>
      <c r="H23" s="70"/>
    </row>
    <row r="24" spans="1:8" ht="15">
      <c r="A24" s="52" t="s">
        <v>19</v>
      </c>
      <c r="B24" s="53">
        <v>6000</v>
      </c>
      <c r="C24" s="53">
        <v>6600</v>
      </c>
      <c r="D24" s="54">
        <v>5</v>
      </c>
      <c r="E24" s="53">
        <f>D24*B24</f>
        <v>30000</v>
      </c>
      <c r="F24" s="53">
        <f>D24*C24</f>
        <v>33000</v>
      </c>
      <c r="G24" s="53">
        <f>F24-E24</f>
        <v>3000</v>
      </c>
      <c r="H24" s="55">
        <f>G24*100/E24</f>
        <v>10</v>
      </c>
    </row>
    <row r="25" spans="1:8" ht="15">
      <c r="A25" s="56" t="s">
        <v>14</v>
      </c>
      <c r="B25" s="51">
        <v>6500</v>
      </c>
      <c r="C25" s="51">
        <v>7000</v>
      </c>
      <c r="D25" s="50">
        <v>1</v>
      </c>
      <c r="E25" s="51">
        <f>D25*B25</f>
        <v>6500</v>
      </c>
      <c r="F25" s="51">
        <f>D25*C25</f>
        <v>7000</v>
      </c>
      <c r="G25" s="51">
        <f>F25-E25</f>
        <v>500</v>
      </c>
      <c r="H25" s="9">
        <f>G25*100/E25</f>
        <v>7.6923076923076925</v>
      </c>
    </row>
    <row r="26" spans="1:8" ht="15.75" thickBot="1">
      <c r="A26" s="10"/>
      <c r="B26" s="31"/>
      <c r="C26" s="31"/>
      <c r="D26" s="11"/>
      <c r="E26" s="31"/>
      <c r="F26" s="31"/>
      <c r="G26" s="31"/>
      <c r="H26" s="12"/>
    </row>
    <row r="27" spans="1:8" ht="15.75" thickBot="1">
      <c r="A27" s="39" t="s">
        <v>32</v>
      </c>
      <c r="B27" s="1"/>
      <c r="C27" s="13"/>
      <c r="D27" s="48">
        <f>SUM(D4:D26)</f>
        <v>87</v>
      </c>
      <c r="E27" s="49">
        <f>SUM(E4:E26)</f>
        <v>1113698</v>
      </c>
      <c r="F27" s="49">
        <f>SUM(F4:F26)</f>
        <v>1126900</v>
      </c>
      <c r="G27" s="49">
        <f>SUM(G4:G26)</f>
        <v>13202</v>
      </c>
      <c r="H27" s="47">
        <f>G27*100/E27</f>
        <v>1.1854201049117445</v>
      </c>
    </row>
    <row r="28" spans="1:8" ht="15.75" thickBot="1">
      <c r="A28" s="71" t="s">
        <v>27</v>
      </c>
      <c r="B28" s="72"/>
      <c r="C28" s="72"/>
      <c r="D28" s="72"/>
      <c r="E28" s="72"/>
      <c r="F28" s="72"/>
      <c r="G28" s="72"/>
      <c r="H28" s="73"/>
    </row>
    <row r="29" spans="1:8" ht="15">
      <c r="A29" s="60" t="s">
        <v>13</v>
      </c>
      <c r="B29" s="61">
        <v>10000</v>
      </c>
      <c r="C29" s="61">
        <v>10000</v>
      </c>
      <c r="D29" s="62">
        <v>1</v>
      </c>
      <c r="E29" s="61">
        <f>D29*B29</f>
        <v>10000</v>
      </c>
      <c r="F29" s="61">
        <f>D29*C29</f>
        <v>10000</v>
      </c>
      <c r="G29" s="61">
        <f>F29-E29</f>
        <v>0</v>
      </c>
      <c r="H29" s="63">
        <f>G29*100/E29</f>
        <v>0</v>
      </c>
    </row>
    <row r="30" spans="1:8" ht="15">
      <c r="A30" s="64" t="s">
        <v>11</v>
      </c>
      <c r="B30" s="59">
        <v>8000</v>
      </c>
      <c r="C30" s="59">
        <v>8000</v>
      </c>
      <c r="D30" s="58">
        <v>1</v>
      </c>
      <c r="E30" s="59">
        <f>D30*B30</f>
        <v>8000</v>
      </c>
      <c r="F30" s="59">
        <f>D30*C30</f>
        <v>8000</v>
      </c>
      <c r="G30" s="59">
        <f>F30-E30</f>
        <v>0</v>
      </c>
      <c r="H30" s="14">
        <f>G30*100/E30</f>
        <v>0</v>
      </c>
    </row>
    <row r="31" spans="1:8" ht="15">
      <c r="A31" s="64" t="s">
        <v>10</v>
      </c>
      <c r="B31" s="59">
        <v>7500</v>
      </c>
      <c r="C31" s="59">
        <v>7600</v>
      </c>
      <c r="D31" s="58">
        <v>1</v>
      </c>
      <c r="E31" s="59">
        <f>D31*B31</f>
        <v>7500</v>
      </c>
      <c r="F31" s="59">
        <f>D31*C31</f>
        <v>7600</v>
      </c>
      <c r="G31" s="59">
        <f>F31-E31</f>
        <v>100</v>
      </c>
      <c r="H31" s="14">
        <f>G31*100/E31</f>
        <v>1.3333333333333333</v>
      </c>
    </row>
    <row r="32" spans="1:8" ht="15.75" thickBot="1">
      <c r="A32" s="15"/>
      <c r="B32" s="32"/>
      <c r="C32" s="32"/>
      <c r="D32" s="16"/>
      <c r="E32" s="32"/>
      <c r="F32" s="32"/>
      <c r="G32" s="32"/>
      <c r="H32" s="17"/>
    </row>
    <row r="33" spans="1:8" ht="15.75" thickBot="1">
      <c r="A33" s="40" t="s">
        <v>32</v>
      </c>
      <c r="B33" s="18"/>
      <c r="C33" s="19"/>
      <c r="D33" s="37">
        <f>SUM(D29:D32)</f>
        <v>3</v>
      </c>
      <c r="E33" s="38">
        <f>SUM(E29:E32)</f>
        <v>25500</v>
      </c>
      <c r="F33" s="38">
        <f>SUM(F29:F32)</f>
        <v>25600</v>
      </c>
      <c r="G33" s="38">
        <f>SUM(G29:G32)</f>
        <v>100</v>
      </c>
      <c r="H33" s="57">
        <f>G33*100/E33</f>
        <v>0.39215686274509803</v>
      </c>
    </row>
    <row r="34" spans="1:8" ht="15.75" thickBot="1">
      <c r="A34" s="20" t="s">
        <v>28</v>
      </c>
      <c r="B34" s="21"/>
      <c r="C34" s="21"/>
      <c r="D34" s="21"/>
      <c r="E34" s="33">
        <f>88200-E24-E25+2</f>
        <v>51702</v>
      </c>
      <c r="F34" s="33">
        <f>E34+F33</f>
        <v>77302</v>
      </c>
      <c r="G34" s="33"/>
      <c r="H34" s="22"/>
    </row>
    <row r="35" spans="1:8" ht="15.75" thickBot="1">
      <c r="A35" s="23" t="s">
        <v>29</v>
      </c>
      <c r="B35" s="24"/>
      <c r="C35" s="41"/>
      <c r="D35" s="42">
        <f>D27+D33</f>
        <v>90</v>
      </c>
      <c r="E35" s="34">
        <f>E27+E33+E34</f>
        <v>1190900</v>
      </c>
      <c r="F35" s="34">
        <f>F27+F34</f>
        <v>1204202</v>
      </c>
      <c r="G35" s="34">
        <f>G27+G33</f>
        <v>13302</v>
      </c>
      <c r="H35" s="25">
        <f>G35*100/E35</f>
        <v>1.1169703585523554</v>
      </c>
    </row>
  </sheetData>
  <sheetProtection/>
  <mergeCells count="4">
    <mergeCell ref="A3:H3"/>
    <mergeCell ref="A23:H23"/>
    <mergeCell ref="A28:H28"/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k.kasatkin</dc:creator>
  <cp:keywords/>
  <dc:description/>
  <cp:lastModifiedBy>Admin</cp:lastModifiedBy>
  <cp:lastPrinted>2014-11-19T16:00:02Z</cp:lastPrinted>
  <dcterms:created xsi:type="dcterms:W3CDTF">2014-11-17T17:51:27Z</dcterms:created>
  <dcterms:modified xsi:type="dcterms:W3CDTF">2015-02-08T16:14:03Z</dcterms:modified>
  <cp:category/>
  <cp:version/>
  <cp:contentType/>
  <cp:contentStatus/>
</cp:coreProperties>
</file>